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815" tabRatio="826"/>
  </bookViews>
  <sheets>
    <sheet name="Tabell" sheetId="1" r:id="rId1"/>
    <sheet name="Kart " sheetId="3" r:id="rId2"/>
    <sheet name="Ark2" sheetId="18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7" i="1"/>
  <c r="I63" i="1" l="1"/>
  <c r="H62" i="1"/>
  <c r="I62" i="1" s="1"/>
  <c r="G63" i="1"/>
  <c r="G62" i="1"/>
  <c r="I6" i="1" l="1"/>
  <c r="E63" i="1" l="1"/>
  <c r="E62" i="1"/>
  <c r="G61" i="1"/>
  <c r="E61" i="1"/>
  <c r="H60" i="1"/>
  <c r="I60" i="1" s="1"/>
  <c r="G60" i="1"/>
  <c r="I59" i="1"/>
  <c r="G59" i="1"/>
  <c r="E59" i="1"/>
  <c r="H58" i="1"/>
  <c r="I58" i="1" s="1"/>
  <c r="G58" i="1"/>
  <c r="G57" i="1"/>
  <c r="E57" i="1"/>
  <c r="H56" i="1"/>
  <c r="I56" i="1" s="1"/>
  <c r="G56" i="1"/>
  <c r="I55" i="1"/>
  <c r="G55" i="1"/>
  <c r="E55" i="1"/>
  <c r="H54" i="1"/>
  <c r="I54" i="1" s="1"/>
  <c r="G54" i="1"/>
  <c r="E54" i="1"/>
  <c r="G53" i="1"/>
  <c r="E53" i="1"/>
  <c r="H52" i="1"/>
  <c r="I52" i="1" s="1"/>
  <c r="G52" i="1"/>
  <c r="E52" i="1"/>
  <c r="I51" i="1"/>
  <c r="G51" i="1"/>
  <c r="E51" i="1"/>
  <c r="H50" i="1"/>
  <c r="I50" i="1" s="1"/>
  <c r="G50" i="1"/>
  <c r="G49" i="1"/>
  <c r="E49" i="1"/>
  <c r="H48" i="1"/>
  <c r="I48" i="1" s="1"/>
  <c r="G48" i="1"/>
  <c r="E58" i="1" l="1"/>
  <c r="E56" i="1"/>
  <c r="E60" i="1"/>
  <c r="E50" i="1"/>
  <c r="E48" i="1"/>
  <c r="I57" i="1"/>
  <c r="I61" i="1"/>
  <c r="I53" i="1"/>
  <c r="I49" i="1"/>
  <c r="E17" i="1"/>
  <c r="E33" i="1"/>
  <c r="E39" i="1"/>
  <c r="E41" i="1"/>
  <c r="E43" i="1"/>
  <c r="E45" i="1"/>
  <c r="E47" i="1"/>
  <c r="E19" i="1"/>
  <c r="E21" i="1"/>
  <c r="E23" i="1"/>
  <c r="E25" i="1"/>
  <c r="E27" i="1"/>
  <c r="E29" i="1"/>
  <c r="E31" i="1"/>
  <c r="H46" i="1" l="1"/>
  <c r="E46" i="1" s="1"/>
  <c r="H44" i="1"/>
  <c r="I43" i="1" s="1"/>
  <c r="H42" i="1"/>
  <c r="E42" i="1" s="1"/>
  <c r="H40" i="1"/>
  <c r="H38" i="1"/>
  <c r="E38" i="1" s="1"/>
  <c r="H36" i="1"/>
  <c r="E36" i="1" s="1"/>
  <c r="H34" i="1"/>
  <c r="H32" i="1"/>
  <c r="I31" i="1" s="1"/>
  <c r="H30" i="1"/>
  <c r="E30" i="1" s="1"/>
  <c r="H28" i="1"/>
  <c r="I27" i="1" s="1"/>
  <c r="H26" i="1"/>
  <c r="E26" i="1" s="1"/>
  <c r="H24" i="1"/>
  <c r="I23" i="1" s="1"/>
  <c r="H22" i="1"/>
  <c r="E22" i="1" s="1"/>
  <c r="H20" i="1"/>
  <c r="I19" i="1" s="1"/>
  <c r="H18" i="1"/>
  <c r="E18" i="1" s="1"/>
  <c r="H16" i="1"/>
  <c r="E16" i="1" s="1"/>
  <c r="E15" i="1"/>
  <c r="H14" i="1"/>
  <c r="E14" i="1" s="1"/>
  <c r="I47" i="1"/>
  <c r="I35" i="1"/>
  <c r="G16" i="1"/>
  <c r="G15" i="1"/>
  <c r="G14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7" i="1"/>
  <c r="I34" i="1" l="1"/>
  <c r="E34" i="1"/>
  <c r="I45" i="1"/>
  <c r="I25" i="1"/>
  <c r="I42" i="1"/>
  <c r="I41" i="1"/>
  <c r="I46" i="1"/>
  <c r="I20" i="1"/>
  <c r="E20" i="1"/>
  <c r="I24" i="1"/>
  <c r="E24" i="1"/>
  <c r="I28" i="1"/>
  <c r="E28" i="1"/>
  <c r="I44" i="1"/>
  <c r="E44" i="1"/>
  <c r="I40" i="1"/>
  <c r="E40" i="1"/>
  <c r="I39" i="1"/>
  <c r="I37" i="1"/>
  <c r="I38" i="1"/>
  <c r="H4" i="1"/>
  <c r="I36" i="1"/>
  <c r="I33" i="1"/>
  <c r="I32" i="1"/>
  <c r="E32" i="1"/>
  <c r="I26" i="1"/>
  <c r="I22" i="1"/>
  <c r="I21" i="1"/>
  <c r="I18" i="1"/>
  <c r="I17" i="1"/>
  <c r="I14" i="1"/>
  <c r="F4" i="1" l="1"/>
  <c r="I30" i="1" l="1"/>
  <c r="E4" i="1"/>
  <c r="I29" i="1"/>
  <c r="I16" i="1"/>
</calcChain>
</file>

<file path=xl/sharedStrings.xml><?xml version="1.0" encoding="utf-8"?>
<sst xmlns="http://schemas.openxmlformats.org/spreadsheetml/2006/main" count="31" uniqueCount="24">
  <si>
    <t>Dato</t>
  </si>
  <si>
    <t>Ansvarleg</t>
  </si>
  <si>
    <t>SUM TOTAL</t>
  </si>
  <si>
    <t xml:space="preserve"> </t>
  </si>
  <si>
    <t xml:space="preserve">                DETALJER</t>
  </si>
  <si>
    <t>Ingebrigt Tveite</t>
  </si>
  <si>
    <t>Antal garn</t>
  </si>
  <si>
    <t>Antal fisk pr garn</t>
  </si>
  <si>
    <t>Ca kg</t>
  </si>
  <si>
    <t>Sum antal fisk</t>
  </si>
  <si>
    <t>Antal fisk
Røyr
Aure</t>
  </si>
  <si>
    <t xml:space="preserve"> Prosent 
røyr-aure</t>
  </si>
  <si>
    <t xml:space="preserve">Kommentar 
</t>
  </si>
  <si>
    <t>Antal garndøgn</t>
  </si>
  <si>
    <t>Frå Leite og austover</t>
  </si>
  <si>
    <t>Frå Ura og rundt med elvane og utover mot Vonastranda</t>
  </si>
  <si>
    <t>Frå Vonastranda rundt vestenden og innover mot Leite.
Sette nokre garn på djupna i begge bassenga- Nesten ikkje fisk i dei</t>
  </si>
  <si>
    <t>Spreidd rundt heile vatnet</t>
  </si>
  <si>
    <t>Frå Leite og innover og rundt austenden</t>
  </si>
  <si>
    <t>Fikk ei  aure på ca 3 kg og ei på ca 1,5 kg. Begge slept ut att</t>
  </si>
  <si>
    <t>Ola Kringlen</t>
  </si>
  <si>
    <t>Sørsida inste vatnet</t>
  </si>
  <si>
    <t>Sørside inste vatnet frå Storeelva og ut til Leite</t>
  </si>
  <si>
    <t>Nordside frå Vonanaustet og ut til Grimsetstølen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</si>
</sst>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1" fillId="3" borderId="38" xfId="0" applyNumberFormat="1" applyFont="1" applyFill="1" applyBorder="1" applyAlignment="1" applyProtection="1">
      <alignment horizontal="center"/>
    </xf>
    <xf numFmtId="1" fontId="1" fillId="3" borderId="27" xfId="0" applyNumberFormat="1" applyFont="1" applyFill="1" applyBorder="1" applyAlignment="1" applyProtection="1">
      <alignment horizontal="center"/>
    </xf>
    <xf numFmtId="1" fontId="1" fillId="4" borderId="23" xfId="0" applyNumberFormat="1" applyFont="1" applyFill="1" applyBorder="1" applyAlignment="1" applyProtection="1">
      <alignment horizontal="center"/>
    </xf>
    <xf numFmtId="1" fontId="1" fillId="4" borderId="27" xfId="0" applyNumberFormat="1" applyFont="1" applyFill="1" applyBorder="1" applyAlignment="1" applyProtection="1">
      <alignment horizontal="center"/>
    </xf>
    <xf numFmtId="1" fontId="1" fillId="3" borderId="44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1" fontId="1" fillId="4" borderId="29" xfId="0" applyNumberFormat="1" applyFont="1" applyFill="1" applyBorder="1" applyAlignment="1" applyProtection="1">
      <alignment horizontal="center"/>
    </xf>
    <xf numFmtId="1" fontId="1" fillId="4" borderId="4" xfId="0" applyNumberFormat="1" applyFont="1" applyFill="1" applyBorder="1" applyAlignment="1" applyProtection="1">
      <alignment horizontal="center"/>
    </xf>
    <xf numFmtId="1" fontId="1" fillId="3" borderId="29" xfId="0" applyNumberFormat="1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  <protection locked="0"/>
    </xf>
    <xf numFmtId="0" fontId="1" fillId="3" borderId="40" xfId="0" applyFont="1" applyFill="1" applyBorder="1" applyAlignment="1" applyProtection="1">
      <alignment horizontal="center"/>
      <protection locked="0"/>
    </xf>
    <xf numFmtId="0" fontId="1" fillId="4" borderId="39" xfId="0" applyFont="1" applyFill="1" applyBorder="1" applyAlignment="1" applyProtection="1">
      <alignment horizontal="center"/>
      <protection locked="0"/>
    </xf>
    <xf numFmtId="0" fontId="1" fillId="4" borderId="40" xfId="0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 applyProtection="1">
      <alignment horizontal="center"/>
      <protection locked="0"/>
    </xf>
    <xf numFmtId="0" fontId="1" fillId="4" borderId="43" xfId="0" applyFont="1" applyFill="1" applyBorder="1" applyAlignment="1" applyProtection="1">
      <alignment horizontal="center"/>
      <protection locked="0"/>
    </xf>
    <xf numFmtId="1" fontId="0" fillId="0" borderId="0" xfId="0" applyNumberFormat="1"/>
    <xf numFmtId="164" fontId="0" fillId="0" borderId="0" xfId="0" applyNumberFormat="1" applyAlignment="1">
      <alignment horizontal="center"/>
    </xf>
    <xf numFmtId="1" fontId="1" fillId="3" borderId="54" xfId="0" applyNumberFormat="1" applyFont="1" applyFill="1" applyBorder="1" applyAlignment="1" applyProtection="1">
      <alignment horizontal="center"/>
    </xf>
    <xf numFmtId="165" fontId="0" fillId="4" borderId="28" xfId="0" applyNumberFormat="1" applyFill="1" applyBorder="1" applyAlignment="1" applyProtection="1">
      <alignment horizontal="left"/>
      <protection locked="0"/>
    </xf>
    <xf numFmtId="165" fontId="0" fillId="4" borderId="27" xfId="0" applyNumberFormat="1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center" wrapText="1"/>
      <protection locked="0"/>
    </xf>
    <xf numFmtId="0" fontId="0" fillId="4" borderId="12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0" fillId="4" borderId="13" xfId="0" applyFill="1" applyBorder="1" applyAlignment="1" applyProtection="1">
      <alignment horizontal="left" wrapText="1"/>
      <protection locked="0"/>
    </xf>
    <xf numFmtId="1" fontId="1" fillId="4" borderId="35" xfId="0" applyNumberFormat="1" applyFont="1" applyFill="1" applyBorder="1" applyAlignment="1" applyProtection="1">
      <alignment horizontal="center"/>
    </xf>
    <xf numFmtId="1" fontId="1" fillId="4" borderId="26" xfId="0" applyNumberFormat="1" applyFont="1" applyFill="1" applyBorder="1" applyAlignment="1" applyProtection="1">
      <alignment horizontal="center"/>
    </xf>
    <xf numFmtId="1" fontId="1" fillId="4" borderId="41" xfId="0" applyNumberFormat="1" applyFont="1" applyFill="1" applyBorder="1" applyAlignment="1" applyProtection="1">
      <alignment horizontal="center" vertical="center"/>
    </xf>
    <xf numFmtId="1" fontId="1" fillId="4" borderId="42" xfId="0" applyNumberFormat="1" applyFont="1" applyFill="1" applyBorder="1" applyAlignment="1" applyProtection="1">
      <alignment horizontal="center" vertical="center"/>
    </xf>
    <xf numFmtId="164" fontId="1" fillId="4" borderId="41" xfId="0" applyNumberFormat="1" applyFont="1" applyFill="1" applyBorder="1" applyAlignment="1" applyProtection="1">
      <alignment horizontal="center" vertical="center"/>
    </xf>
    <xf numFmtId="164" fontId="1" fillId="4" borderId="42" xfId="0" applyNumberFormat="1" applyFont="1" applyFill="1" applyBorder="1" applyAlignment="1" applyProtection="1">
      <alignment horizontal="center" vertical="center"/>
    </xf>
    <xf numFmtId="165" fontId="0" fillId="3" borderId="28" xfId="0" applyNumberFormat="1" applyFill="1" applyBorder="1" applyAlignment="1" applyProtection="1">
      <alignment horizontal="left"/>
      <protection locked="0"/>
    </xf>
    <xf numFmtId="165" fontId="0" fillId="3" borderId="27" xfId="0" applyNumberForma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center" wrapText="1"/>
      <protection locked="0"/>
    </xf>
    <xf numFmtId="0" fontId="0" fillId="3" borderId="12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1" fillId="3" borderId="52" xfId="0" applyNumberFormat="1" applyFont="1" applyFill="1" applyBorder="1" applyAlignment="1" applyProtection="1">
      <alignment horizontal="center"/>
    </xf>
    <xf numFmtId="1" fontId="1" fillId="3" borderId="26" xfId="0" applyNumberFormat="1" applyFont="1" applyFill="1" applyBorder="1" applyAlignment="1" applyProtection="1">
      <alignment horizontal="center"/>
    </xf>
    <xf numFmtId="1" fontId="1" fillId="3" borderId="41" xfId="0" applyNumberFormat="1" applyFont="1" applyFill="1" applyBorder="1" applyAlignment="1" applyProtection="1">
      <alignment horizontal="center" vertical="center"/>
    </xf>
    <xf numFmtId="1" fontId="1" fillId="3" borderId="42" xfId="0" applyNumberFormat="1" applyFont="1" applyFill="1" applyBorder="1" applyAlignment="1" applyProtection="1">
      <alignment horizontal="center" vertical="center"/>
    </xf>
    <xf numFmtId="164" fontId="1" fillId="3" borderId="41" xfId="0" applyNumberFormat="1" applyFont="1" applyFill="1" applyBorder="1" applyAlignment="1" applyProtection="1">
      <alignment horizontal="center" vertical="center"/>
    </xf>
    <xf numFmtId="164" fontId="1" fillId="3" borderId="42" xfId="0" applyNumberFormat="1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1" fontId="1" fillId="3" borderId="46" xfId="0" applyNumberFormat="1" applyFont="1" applyFill="1" applyBorder="1" applyAlignment="1" applyProtection="1">
      <alignment horizontal="center" vertical="center"/>
    </xf>
    <xf numFmtId="164" fontId="1" fillId="3" borderId="46" xfId="0" applyNumberFormat="1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1" fontId="1" fillId="6" borderId="11" xfId="0" applyNumberFormat="1" applyFont="1" applyFill="1" applyBorder="1" applyAlignment="1">
      <alignment horizontal="center" vertical="center"/>
    </xf>
    <xf numFmtId="1" fontId="1" fillId="6" borderId="18" xfId="0" applyNumberFormat="1" applyFont="1" applyFill="1" applyBorder="1" applyAlignment="1">
      <alignment horizontal="center" vertical="center"/>
    </xf>
    <xf numFmtId="1" fontId="1" fillId="6" borderId="13" xfId="0" applyNumberFormat="1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1" fontId="1" fillId="3" borderId="45" xfId="0" applyNumberFormat="1" applyFont="1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left" wrapText="1"/>
      <protection locked="0"/>
    </xf>
    <xf numFmtId="0" fontId="0" fillId="3" borderId="37" xfId="0" applyFill="1" applyBorder="1" applyAlignment="1" applyProtection="1">
      <alignment horizontal="left" wrapText="1"/>
      <protection locked="0"/>
    </xf>
    <xf numFmtId="1" fontId="0" fillId="4" borderId="19" xfId="0" applyNumberFormat="1" applyFont="1" applyFill="1" applyBorder="1" applyAlignment="1" applyProtection="1">
      <alignment horizontal="left"/>
    </xf>
    <xf numFmtId="1" fontId="0" fillId="4" borderId="20" xfId="0" applyNumberFormat="1" applyFont="1" applyFill="1" applyBorder="1" applyAlignment="1" applyProtection="1">
      <alignment horizontal="left"/>
    </xf>
    <xf numFmtId="1" fontId="1" fillId="3" borderId="34" xfId="0" applyNumberFormat="1" applyFont="1" applyFill="1" applyBorder="1" applyAlignment="1" applyProtection="1">
      <alignment horizontal="center"/>
    </xf>
    <xf numFmtId="1" fontId="1" fillId="4" borderId="55" xfId="0" applyNumberFormat="1" applyFont="1" applyFill="1" applyBorder="1" applyAlignment="1" applyProtection="1">
      <alignment horizontal="center"/>
    </xf>
    <xf numFmtId="1" fontId="1" fillId="4" borderId="56" xfId="0" applyNumberFormat="1" applyFont="1" applyFill="1" applyBorder="1" applyAlignment="1" applyProtection="1">
      <alignment horizontal="center"/>
    </xf>
    <xf numFmtId="1" fontId="1" fillId="3" borderId="35" xfId="0" applyNumberFormat="1" applyFont="1" applyFill="1" applyBorder="1" applyAlignment="1" applyProtection="1">
      <alignment horizontal="center"/>
    </xf>
    <xf numFmtId="164" fontId="1" fillId="7" borderId="19" xfId="0" applyNumberFormat="1" applyFont="1" applyFill="1" applyBorder="1" applyAlignment="1">
      <alignment horizontal="center" vertical="center" wrapText="1"/>
    </xf>
    <xf numFmtId="164" fontId="1" fillId="7" borderId="30" xfId="0" applyNumberFormat="1" applyFont="1" applyFill="1" applyBorder="1" applyAlignment="1">
      <alignment horizontal="center" vertical="center" wrapText="1"/>
    </xf>
    <xf numFmtId="1" fontId="1" fillId="7" borderId="53" xfId="0" applyNumberFormat="1" applyFont="1" applyFill="1" applyBorder="1" applyAlignment="1">
      <alignment horizontal="center" vertical="center"/>
    </xf>
    <xf numFmtId="1" fontId="1" fillId="7" borderId="20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165" fontId="0" fillId="3" borderId="31" xfId="0" applyNumberFormat="1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center" wrapText="1"/>
      <protection locked="0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7" borderId="47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164" fontId="1" fillId="3" borderId="45" xfId="0" applyNumberFormat="1" applyFont="1" applyFill="1" applyBorder="1" applyAlignment="1" applyProtection="1">
      <alignment horizontal="center" vertical="center"/>
    </xf>
    <xf numFmtId="0" fontId="1" fillId="5" borderId="50" xfId="0" applyFont="1" applyFill="1" applyBorder="1" applyAlignment="1">
      <alignment horizontal="center" wrapText="1"/>
    </xf>
    <xf numFmtId="0" fontId="1" fillId="5" borderId="5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horizontal="left" wrapText="1"/>
      <protection locked="0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166134</xdr:colOff>
      <xdr:row>7</xdr:row>
      <xdr:rowOff>77530</xdr:rowOff>
    </xdr:from>
    <xdr:to>
      <xdr:col>4</xdr:col>
      <xdr:colOff>376570</xdr:colOff>
      <xdr:row>9</xdr:row>
      <xdr:rowOff>177212</xdr:rowOff>
    </xdr:to>
    <xdr:sp macro="" textlink="">
      <xdr:nvSpPr>
        <xdr:cNvPr id="5" name="Pil opp 4"/>
        <xdr:cNvSpPr/>
      </xdr:nvSpPr>
      <xdr:spPr>
        <a:xfrm>
          <a:off x="3654942" y="1450902"/>
          <a:ext cx="210436" cy="54270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5</xdr:col>
      <xdr:colOff>315813</xdr:colOff>
      <xdr:row>7</xdr:row>
      <xdr:rowOff>77530</xdr:rowOff>
    </xdr:from>
    <xdr:to>
      <xdr:col>5</xdr:col>
      <xdr:colOff>526249</xdr:colOff>
      <xdr:row>9</xdr:row>
      <xdr:rowOff>177212</xdr:rowOff>
    </xdr:to>
    <xdr:sp macro="" textlink="">
      <xdr:nvSpPr>
        <xdr:cNvPr id="7" name="Pil opp 6"/>
        <xdr:cNvSpPr/>
      </xdr:nvSpPr>
      <xdr:spPr>
        <a:xfrm>
          <a:off x="3690384" y="1438244"/>
          <a:ext cx="210436" cy="54871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7</xdr:col>
      <xdr:colOff>285750</xdr:colOff>
      <xdr:row>7</xdr:row>
      <xdr:rowOff>81644</xdr:rowOff>
    </xdr:from>
    <xdr:to>
      <xdr:col>7</xdr:col>
      <xdr:colOff>496186</xdr:colOff>
      <xdr:row>9</xdr:row>
      <xdr:rowOff>181326</xdr:rowOff>
    </xdr:to>
    <xdr:sp macro="" textlink="">
      <xdr:nvSpPr>
        <xdr:cNvPr id="6" name="Pil opp 5"/>
        <xdr:cNvSpPr/>
      </xdr:nvSpPr>
      <xdr:spPr>
        <a:xfrm>
          <a:off x="5293179" y="1455965"/>
          <a:ext cx="210436" cy="54871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35</xdr:row>
      <xdr:rowOff>115434</xdr:rowOff>
    </xdr:to>
    <xdr:pic>
      <xdr:nvPicPr>
        <xdr:cNvPr id="9" name="Bild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0" cy="6782934"/>
        </a:xfrm>
        <a:prstGeom prst="rect">
          <a:avLst/>
        </a:prstGeom>
      </xdr:spPr>
    </xdr:pic>
    <xdr:clientData/>
  </xdr:twoCellAnchor>
  <xdr:oneCellAnchor>
    <xdr:from>
      <xdr:col>7</xdr:col>
      <xdr:colOff>323850</xdr:colOff>
      <xdr:row>33</xdr:row>
      <xdr:rowOff>114300</xdr:rowOff>
    </xdr:from>
    <xdr:ext cx="391967" cy="264560"/>
    <xdr:sp macro="" textlink="">
      <xdr:nvSpPr>
        <xdr:cNvPr id="2" name="TekstSylinder 1"/>
        <xdr:cNvSpPr txBox="1"/>
      </xdr:nvSpPr>
      <xdr:spPr>
        <a:xfrm>
          <a:off x="5657850" y="64008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0</xdr:col>
      <xdr:colOff>190500</xdr:colOff>
      <xdr:row>5</xdr:row>
      <xdr:rowOff>76200</xdr:rowOff>
    </xdr:from>
    <xdr:ext cx="391967" cy="264560"/>
    <xdr:sp macro="" textlink="">
      <xdr:nvSpPr>
        <xdr:cNvPr id="4" name="TekstSylinder 3"/>
        <xdr:cNvSpPr txBox="1"/>
      </xdr:nvSpPr>
      <xdr:spPr>
        <a:xfrm>
          <a:off x="190500" y="10287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8</xdr:col>
      <xdr:colOff>285750</xdr:colOff>
      <xdr:row>26</xdr:row>
      <xdr:rowOff>57150</xdr:rowOff>
    </xdr:from>
    <xdr:ext cx="724429" cy="264560"/>
    <xdr:sp macro="" textlink="">
      <xdr:nvSpPr>
        <xdr:cNvPr id="3" name="TekstSylinder 2"/>
        <xdr:cNvSpPr txBox="1"/>
      </xdr:nvSpPr>
      <xdr:spPr>
        <a:xfrm>
          <a:off x="6381750" y="5010150"/>
          <a:ext cx="7244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Storeelva</a:t>
          </a:r>
        </a:p>
      </xdr:txBody>
    </xdr:sp>
    <xdr:clientData/>
  </xdr:oneCellAnchor>
  <xdr:oneCellAnchor>
    <xdr:from>
      <xdr:col>8</xdr:col>
      <xdr:colOff>647700</xdr:colOff>
      <xdr:row>22</xdr:row>
      <xdr:rowOff>123825</xdr:rowOff>
    </xdr:from>
    <xdr:ext cx="669350" cy="264560"/>
    <xdr:sp macro="" textlink="">
      <xdr:nvSpPr>
        <xdr:cNvPr id="5" name="TekstSylinder 4"/>
        <xdr:cNvSpPr txBox="1"/>
      </xdr:nvSpPr>
      <xdr:spPr>
        <a:xfrm>
          <a:off x="6743700" y="4314825"/>
          <a:ext cx="669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Lisjeelva</a:t>
          </a:r>
        </a:p>
      </xdr:txBody>
    </xdr:sp>
    <xdr:clientData/>
  </xdr:oneCellAnchor>
  <xdr:oneCellAnchor>
    <xdr:from>
      <xdr:col>7</xdr:col>
      <xdr:colOff>219075</xdr:colOff>
      <xdr:row>18</xdr:row>
      <xdr:rowOff>123825</xdr:rowOff>
    </xdr:from>
    <xdr:ext cx="921663" cy="264560"/>
    <xdr:sp macro="" textlink="">
      <xdr:nvSpPr>
        <xdr:cNvPr id="6" name="TekstSylinder 5"/>
        <xdr:cNvSpPr txBox="1"/>
      </xdr:nvSpPr>
      <xdr:spPr>
        <a:xfrm>
          <a:off x="5553075" y="3552825"/>
          <a:ext cx="9216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Måsesteinen</a:t>
          </a:r>
        </a:p>
      </xdr:txBody>
    </xdr:sp>
    <xdr:clientData/>
  </xdr:oneCellAnchor>
  <xdr:oneCellAnchor>
    <xdr:from>
      <xdr:col>4</xdr:col>
      <xdr:colOff>523875</xdr:colOff>
      <xdr:row>7</xdr:row>
      <xdr:rowOff>38100</xdr:rowOff>
    </xdr:from>
    <xdr:ext cx="1062855" cy="264560"/>
    <xdr:sp macro="" textlink="">
      <xdr:nvSpPr>
        <xdr:cNvPr id="7" name="TekstSylinder 6"/>
        <xdr:cNvSpPr txBox="1"/>
      </xdr:nvSpPr>
      <xdr:spPr>
        <a:xfrm>
          <a:off x="3571875" y="1371600"/>
          <a:ext cx="10628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Nordheimhytta</a:t>
          </a:r>
        </a:p>
      </xdr:txBody>
    </xdr:sp>
    <xdr:clientData/>
  </xdr:oneCellAnchor>
  <xdr:oneCellAnchor>
    <xdr:from>
      <xdr:col>8</xdr:col>
      <xdr:colOff>409575</xdr:colOff>
      <xdr:row>23</xdr:row>
      <xdr:rowOff>171450</xdr:rowOff>
    </xdr:from>
    <xdr:ext cx="683007" cy="264560"/>
    <xdr:sp macro="" textlink="">
      <xdr:nvSpPr>
        <xdr:cNvPr id="8" name="TekstSylinder 7"/>
        <xdr:cNvSpPr txBox="1"/>
      </xdr:nvSpPr>
      <xdr:spPr>
        <a:xfrm>
          <a:off x="6505575" y="4552950"/>
          <a:ext cx="6830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Granden</a:t>
          </a:r>
        </a:p>
      </xdr:txBody>
    </xdr:sp>
    <xdr:clientData/>
  </xdr:oneCellAnchor>
  <xdr:oneCellAnchor>
    <xdr:from>
      <xdr:col>3</xdr:col>
      <xdr:colOff>161925</xdr:colOff>
      <xdr:row>12</xdr:row>
      <xdr:rowOff>19050</xdr:rowOff>
    </xdr:from>
    <xdr:ext cx="464038" cy="264560"/>
    <xdr:sp macro="" textlink="">
      <xdr:nvSpPr>
        <xdr:cNvPr id="10" name="TekstSylinder 9"/>
        <xdr:cNvSpPr txBox="1"/>
      </xdr:nvSpPr>
      <xdr:spPr>
        <a:xfrm>
          <a:off x="2447925" y="2305050"/>
          <a:ext cx="46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</a:t>
          </a:r>
        </a:p>
      </xdr:txBody>
    </xdr:sp>
    <xdr:clientData/>
  </xdr:oneCellAnchor>
  <xdr:oneCellAnchor>
    <xdr:from>
      <xdr:col>5</xdr:col>
      <xdr:colOff>428625</xdr:colOff>
      <xdr:row>22</xdr:row>
      <xdr:rowOff>180975</xdr:rowOff>
    </xdr:from>
    <xdr:ext cx="947375" cy="264560"/>
    <xdr:sp macro="" textlink="">
      <xdr:nvSpPr>
        <xdr:cNvPr id="11" name="TekstSylinder 10"/>
        <xdr:cNvSpPr txBox="1"/>
      </xdr:nvSpPr>
      <xdr:spPr>
        <a:xfrm>
          <a:off x="4238625" y="4371975"/>
          <a:ext cx="947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Grønelia</a:t>
          </a:r>
        </a:p>
      </xdr:txBody>
    </xdr:sp>
    <xdr:clientData/>
  </xdr:oneCellAnchor>
  <xdr:oneCellAnchor>
    <xdr:from>
      <xdr:col>3</xdr:col>
      <xdr:colOff>19050</xdr:colOff>
      <xdr:row>2</xdr:row>
      <xdr:rowOff>152400</xdr:rowOff>
    </xdr:from>
    <xdr:ext cx="1256241" cy="264560"/>
    <xdr:sp macro="" textlink="">
      <xdr:nvSpPr>
        <xdr:cNvPr id="12" name="TekstSylinder 11"/>
        <xdr:cNvSpPr txBox="1"/>
      </xdr:nvSpPr>
      <xdr:spPr>
        <a:xfrm>
          <a:off x="2305050" y="533400"/>
          <a:ext cx="12562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Klopstadhytta</a:t>
          </a:r>
        </a:p>
      </xdr:txBody>
    </xdr:sp>
    <xdr:clientData/>
  </xdr:oneCellAnchor>
  <xdr:oneCellAnchor>
    <xdr:from>
      <xdr:col>2</xdr:col>
      <xdr:colOff>266700</xdr:colOff>
      <xdr:row>1</xdr:row>
      <xdr:rowOff>152400</xdr:rowOff>
    </xdr:from>
    <xdr:ext cx="776046" cy="264560"/>
    <xdr:sp macro="" textlink="">
      <xdr:nvSpPr>
        <xdr:cNvPr id="13" name="TekstSylinder 12"/>
        <xdr:cNvSpPr txBox="1"/>
      </xdr:nvSpPr>
      <xdr:spPr>
        <a:xfrm>
          <a:off x="1790700" y="342900"/>
          <a:ext cx="776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Huushytta</a:t>
          </a:r>
        </a:p>
      </xdr:txBody>
    </xdr:sp>
    <xdr:clientData/>
  </xdr:oneCellAnchor>
  <xdr:oneCellAnchor>
    <xdr:from>
      <xdr:col>1</xdr:col>
      <xdr:colOff>190500</xdr:colOff>
      <xdr:row>7</xdr:row>
      <xdr:rowOff>171450</xdr:rowOff>
    </xdr:from>
    <xdr:ext cx="636328" cy="264560"/>
    <xdr:sp macro="" textlink="">
      <xdr:nvSpPr>
        <xdr:cNvPr id="14" name="TekstSylinder 13"/>
        <xdr:cNvSpPr txBox="1"/>
      </xdr:nvSpPr>
      <xdr:spPr>
        <a:xfrm>
          <a:off x="952500" y="1504950"/>
          <a:ext cx="6363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Holmen</a:t>
          </a:r>
        </a:p>
      </xdr:txBody>
    </xdr:sp>
    <xdr:clientData/>
  </xdr:oneCellAnchor>
  <xdr:oneCellAnchor>
    <xdr:from>
      <xdr:col>3</xdr:col>
      <xdr:colOff>523875</xdr:colOff>
      <xdr:row>13</xdr:row>
      <xdr:rowOff>28575</xdr:rowOff>
    </xdr:from>
    <xdr:ext cx="887487" cy="264560"/>
    <xdr:sp macro="" textlink="">
      <xdr:nvSpPr>
        <xdr:cNvPr id="15" name="TekstSylinder 14"/>
        <xdr:cNvSpPr txBox="1"/>
      </xdr:nvSpPr>
      <xdr:spPr>
        <a:xfrm>
          <a:off x="2809875" y="2505075"/>
          <a:ext cx="8874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Leitesteinen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Q65"/>
  <sheetViews>
    <sheetView showGridLines="0" tabSelected="1" zoomScale="70" zoomScaleNormal="70" workbookViewId="0">
      <selection activeCell="B32" sqref="B32:B33"/>
    </sheetView>
  </sheetViews>
  <sheetFormatPr baseColWidth="10" defaultRowHeight="15" x14ac:dyDescent="0.25"/>
  <cols>
    <col min="1" max="1" width="3.140625" customWidth="1"/>
    <col min="2" max="2" width="9.28515625" customWidth="1"/>
    <col min="3" max="3" width="8.140625" customWidth="1"/>
    <col min="4" max="4" width="17.7109375" customWidth="1"/>
    <col min="5" max="9" width="12.28515625" style="1" customWidth="1"/>
    <col min="10" max="10" width="67.28515625" customWidth="1"/>
  </cols>
  <sheetData>
    <row r="2" spans="2:10" x14ac:dyDescent="0.25">
      <c r="E2"/>
      <c r="F2"/>
      <c r="G2"/>
      <c r="H2"/>
      <c r="I2"/>
    </row>
    <row r="3" spans="2:10" ht="15.75" thickBot="1" x14ac:dyDescent="0.3"/>
    <row r="4" spans="2:10" x14ac:dyDescent="0.25">
      <c r="B4" s="4"/>
      <c r="C4" s="2"/>
      <c r="D4" s="2"/>
      <c r="E4" s="61">
        <f>SUM(E14:E64)</f>
        <v>103.35180000000001</v>
      </c>
      <c r="F4" s="64">
        <f>SUM(F14:F64)</f>
        <v>1686</v>
      </c>
      <c r="G4" s="64"/>
      <c r="H4" s="64">
        <f>SUM(H14:H64)</f>
        <v>1686</v>
      </c>
      <c r="I4" s="76" t="s">
        <v>13</v>
      </c>
      <c r="J4" s="100">
        <v>2016</v>
      </c>
    </row>
    <row r="5" spans="2:10" x14ac:dyDescent="0.25">
      <c r="B5" s="5"/>
      <c r="C5" s="3"/>
      <c r="D5" s="3"/>
      <c r="E5" s="62"/>
      <c r="F5" s="65"/>
      <c r="G5" s="65"/>
      <c r="H5" s="65"/>
      <c r="I5" s="77"/>
      <c r="J5" s="101"/>
    </row>
    <row r="6" spans="2:10" ht="15" customHeight="1" x14ac:dyDescent="0.25">
      <c r="B6" s="5"/>
      <c r="C6" s="8" t="s">
        <v>2</v>
      </c>
      <c r="D6" s="3"/>
      <c r="E6" s="62"/>
      <c r="F6" s="65"/>
      <c r="G6" s="65"/>
      <c r="H6" s="65"/>
      <c r="I6" s="78">
        <f>SUM(C14:C63)</f>
        <v>522</v>
      </c>
      <c r="J6" s="101"/>
    </row>
    <row r="7" spans="2:10" ht="15.75" thickBot="1" x14ac:dyDescent="0.3">
      <c r="B7" s="6"/>
      <c r="C7" s="7"/>
      <c r="D7" s="7"/>
      <c r="E7" s="63"/>
      <c r="F7" s="66"/>
      <c r="G7" s="66"/>
      <c r="H7" s="66"/>
      <c r="I7" s="79"/>
      <c r="J7" s="102"/>
    </row>
    <row r="8" spans="2:10" ht="15.75" thickBot="1" x14ac:dyDescent="0.3">
      <c r="B8" s="11"/>
      <c r="C8" s="11"/>
      <c r="D8" s="11"/>
      <c r="E8" s="10"/>
      <c r="F8" s="10"/>
      <c r="G8" s="10"/>
      <c r="H8" s="10"/>
      <c r="I8" s="10"/>
      <c r="J8" s="9"/>
    </row>
    <row r="9" spans="2:10" ht="19.5" thickBot="1" x14ac:dyDescent="0.3">
      <c r="B9" s="80" t="s">
        <v>4</v>
      </c>
      <c r="C9" s="81"/>
      <c r="D9" s="82"/>
      <c r="E9" s="12"/>
      <c r="F9" s="12"/>
      <c r="G9" s="12"/>
      <c r="H9" s="12"/>
      <c r="I9" s="12"/>
      <c r="J9" s="9"/>
    </row>
    <row r="10" spans="2:10" ht="15.75" thickBot="1" x14ac:dyDescent="0.3"/>
    <row r="11" spans="2:10" ht="16.5" customHeight="1" thickTop="1" x14ac:dyDescent="0.25">
      <c r="B11" s="85" t="s">
        <v>0</v>
      </c>
      <c r="C11" s="87" t="s">
        <v>6</v>
      </c>
      <c r="D11" s="97" t="s">
        <v>1</v>
      </c>
      <c r="E11" s="89" t="s">
        <v>8</v>
      </c>
      <c r="F11" s="89" t="s">
        <v>10</v>
      </c>
      <c r="G11" s="59" t="s">
        <v>11</v>
      </c>
      <c r="H11" s="59" t="s">
        <v>9</v>
      </c>
      <c r="I11" s="59" t="s">
        <v>7</v>
      </c>
      <c r="J11" s="95" t="s">
        <v>12</v>
      </c>
    </row>
    <row r="12" spans="2:10" ht="30.75" customHeight="1" thickBot="1" x14ac:dyDescent="0.3">
      <c r="B12" s="86"/>
      <c r="C12" s="88"/>
      <c r="D12" s="98"/>
      <c r="E12" s="90"/>
      <c r="F12" s="90"/>
      <c r="G12" s="60"/>
      <c r="H12" s="60"/>
      <c r="I12" s="60"/>
      <c r="J12" s="96"/>
    </row>
    <row r="13" spans="2:10" ht="16.5" thickTop="1" thickBot="1" x14ac:dyDescent="0.3">
      <c r="B13" s="91"/>
      <c r="C13" s="92"/>
      <c r="D13" s="92"/>
      <c r="E13" s="92"/>
      <c r="F13" s="92"/>
      <c r="G13" s="92"/>
      <c r="H13" s="92"/>
      <c r="I13" s="92"/>
      <c r="J13" s="93"/>
    </row>
    <row r="14" spans="2:10" ht="16.5" customHeight="1" thickTop="1" x14ac:dyDescent="0.25">
      <c r="B14" s="83">
        <v>42521</v>
      </c>
      <c r="C14" s="84">
        <v>71</v>
      </c>
      <c r="D14" s="99" t="s">
        <v>5</v>
      </c>
      <c r="E14" s="72">
        <f>IF(ISERROR(H14*0.0613),"",H14*0.0613)</f>
        <v>8.3368000000000002</v>
      </c>
      <c r="F14" s="22">
        <v>15</v>
      </c>
      <c r="G14" s="13">
        <f>IF(ISERROR(F14/(F14+F15)*100),"",F14/(F14+F15)*100)</f>
        <v>11.029411764705882</v>
      </c>
      <c r="H14" s="67">
        <f>IF((F14+F15)=0,"",F14+F15)</f>
        <v>136</v>
      </c>
      <c r="I14" s="94">
        <f>H14/C14</f>
        <v>1.9154929577464788</v>
      </c>
      <c r="J14" s="68" t="s">
        <v>14</v>
      </c>
    </row>
    <row r="15" spans="2:10" ht="16.5" customHeight="1" thickBot="1" x14ac:dyDescent="0.3">
      <c r="B15" s="44"/>
      <c r="C15" s="46"/>
      <c r="D15" s="56"/>
      <c r="E15" s="49" t="str">
        <f t="shared" ref="E15:E45" si="0">IF(ISERROR(D15/(D15+D16)*100),"",D15/(D15+D16)*100)</f>
        <v/>
      </c>
      <c r="F15" s="23">
        <v>121</v>
      </c>
      <c r="G15" s="14">
        <f>IF(ISERROR(F15/(F15+F14)*100),"",F15/(F15+F14)*100)</f>
        <v>88.970588235294116</v>
      </c>
      <c r="H15" s="52"/>
      <c r="I15" s="54"/>
      <c r="J15" s="69"/>
    </row>
    <row r="16" spans="2:10" ht="15" customHeight="1" thickTop="1" x14ac:dyDescent="0.25">
      <c r="B16" s="31">
        <v>42522</v>
      </c>
      <c r="C16" s="33">
        <v>71</v>
      </c>
      <c r="D16" s="35" t="s">
        <v>5</v>
      </c>
      <c r="E16" s="37">
        <f t="shared" ref="E16" si="1">IF(ISERROR(H16*0.0613),"",H16*0.0613)</f>
        <v>8.7045999999999992</v>
      </c>
      <c r="F16" s="24">
        <v>43</v>
      </c>
      <c r="G16" s="15">
        <f>IF(ISERROR(F16/(F16+F17)*100),"",F16/(F16+F17)*100)</f>
        <v>30.281690140845068</v>
      </c>
      <c r="H16" s="39">
        <f>IF((F16+F17)=0,"",F16+F17)</f>
        <v>142</v>
      </c>
      <c r="I16" s="41">
        <f>IF(ISERROR(H16/C16),"",H16/C16)</f>
        <v>2</v>
      </c>
      <c r="J16" s="35" t="s">
        <v>15</v>
      </c>
    </row>
    <row r="17" spans="2:17" ht="15.75" customHeight="1" thickBot="1" x14ac:dyDescent="0.3">
      <c r="B17" s="32"/>
      <c r="C17" s="34"/>
      <c r="D17" s="36"/>
      <c r="E17" s="38" t="str">
        <f t="shared" si="0"/>
        <v/>
      </c>
      <c r="F17" s="25">
        <v>99</v>
      </c>
      <c r="G17" s="16">
        <f>IF(ISERROR(F17/(F17+F16)*100),"",F17/(F17+F16)*100)</f>
        <v>69.718309859154928</v>
      </c>
      <c r="H17" s="40"/>
      <c r="I17" s="42">
        <f t="shared" ref="I17:I45" si="2">IF(ISERROR(H17/(H17+H18)*100),"",H17/(H17+H18)*100)</f>
        <v>0</v>
      </c>
      <c r="J17" s="36"/>
    </row>
    <row r="18" spans="2:17" x14ac:dyDescent="0.25">
      <c r="B18" s="43">
        <v>42523</v>
      </c>
      <c r="C18" s="45">
        <v>71</v>
      </c>
      <c r="D18" s="55" t="s">
        <v>5</v>
      </c>
      <c r="E18" s="49">
        <f t="shared" ref="E18" si="3">IF(ISERROR(H18*0.0613),"",H18*0.0613)</f>
        <v>8.2141999999999999</v>
      </c>
      <c r="F18" s="26">
        <v>37</v>
      </c>
      <c r="G18" s="17">
        <f>IF(ISERROR(F18/(F18+F19)*100),"",F18/(F18+F19)*100)</f>
        <v>27.611940298507463</v>
      </c>
      <c r="H18" s="51">
        <f t="shared" ref="H18" si="4">IF((F18+F19)=0,"",F18+F19)</f>
        <v>134</v>
      </c>
      <c r="I18" s="53">
        <f>IF(ISERROR(H18/C18),"",H18/C18)</f>
        <v>1.8873239436619718</v>
      </c>
      <c r="J18" s="55" t="s">
        <v>16</v>
      </c>
      <c r="Q18" t="s">
        <v>3</v>
      </c>
    </row>
    <row r="19" spans="2:17" ht="15.75" thickBot="1" x14ac:dyDescent="0.3">
      <c r="B19" s="44"/>
      <c r="C19" s="46"/>
      <c r="D19" s="56"/>
      <c r="E19" s="49" t="str">
        <f t="shared" si="0"/>
        <v/>
      </c>
      <c r="F19" s="23">
        <v>97</v>
      </c>
      <c r="G19" s="18">
        <f>IF(ISERROR(F19/(F19+F18)*100),"",F19/(F19+F18)*100)</f>
        <v>72.388059701492537</v>
      </c>
      <c r="H19" s="52"/>
      <c r="I19" s="54">
        <f t="shared" si="2"/>
        <v>0</v>
      </c>
      <c r="J19" s="56"/>
    </row>
    <row r="20" spans="2:17" x14ac:dyDescent="0.25">
      <c r="B20" s="31">
        <v>42524</v>
      </c>
      <c r="C20" s="33">
        <v>71</v>
      </c>
      <c r="D20" s="35" t="s">
        <v>5</v>
      </c>
      <c r="E20" s="37">
        <f t="shared" ref="E20" si="5">IF(ISERROR(H20*0.0613),"",H20*0.0613)</f>
        <v>4.2910000000000004</v>
      </c>
      <c r="F20" s="27">
        <v>13</v>
      </c>
      <c r="G20" s="19">
        <f>IF(ISERROR(F20/(F20+F21)*100),"",F20/(F20+F21)*100)</f>
        <v>18.571428571428573</v>
      </c>
      <c r="H20" s="39">
        <f t="shared" ref="H20" si="6">IF((F20+F21)=0,"",F20+F21)</f>
        <v>70</v>
      </c>
      <c r="I20" s="41">
        <f>IF(ISERROR(H20/C20),"",H20/C20)</f>
        <v>0.9859154929577465</v>
      </c>
      <c r="J20" s="35" t="s">
        <v>18</v>
      </c>
    </row>
    <row r="21" spans="2:17" ht="15.75" thickBot="1" x14ac:dyDescent="0.3">
      <c r="B21" s="32"/>
      <c r="C21" s="34"/>
      <c r="D21" s="36"/>
      <c r="E21" s="38" t="str">
        <f t="shared" si="0"/>
        <v/>
      </c>
      <c r="F21" s="25">
        <v>57</v>
      </c>
      <c r="G21" s="20">
        <f>IF(ISERROR(F21/(F21+F20)*100),"",F21/(F21+F20)*100)</f>
        <v>81.428571428571431</v>
      </c>
      <c r="H21" s="40"/>
      <c r="I21" s="42">
        <f t="shared" si="2"/>
        <v>0</v>
      </c>
      <c r="J21" s="36"/>
    </row>
    <row r="22" spans="2:17" x14ac:dyDescent="0.25">
      <c r="B22" s="43">
        <v>42525</v>
      </c>
      <c r="C22" s="45">
        <v>71</v>
      </c>
      <c r="D22" s="55" t="s">
        <v>5</v>
      </c>
      <c r="E22" s="49">
        <f t="shared" ref="E22" si="7">IF(ISERROR(H22*0.0613),"",H22*0.0613)</f>
        <v>9.1336999999999993</v>
      </c>
      <c r="F22" s="26">
        <v>60</v>
      </c>
      <c r="G22" s="21">
        <f>IF(ISERROR(F22/(F22+F23)*100),"",F22/(F22+F23)*100)</f>
        <v>40.268456375838923</v>
      </c>
      <c r="H22" s="51">
        <f t="shared" ref="H22" si="8">IF((F22+F23)=0,"",F22+F23)</f>
        <v>149</v>
      </c>
      <c r="I22" s="53">
        <f>IF(ISERROR(H22/C22),"",H22/C22)</f>
        <v>2.0985915492957745</v>
      </c>
      <c r="J22" s="55" t="s">
        <v>17</v>
      </c>
    </row>
    <row r="23" spans="2:17" ht="15.75" thickBot="1" x14ac:dyDescent="0.3">
      <c r="B23" s="44"/>
      <c r="C23" s="46"/>
      <c r="D23" s="56"/>
      <c r="E23" s="49" t="str">
        <f t="shared" si="0"/>
        <v/>
      </c>
      <c r="F23" s="23">
        <v>89</v>
      </c>
      <c r="G23" s="18">
        <f>IF(ISERROR(F23/(F23+F22)*100),"",F23/(F23+F22)*100)</f>
        <v>59.731543624161077</v>
      </c>
      <c r="H23" s="52"/>
      <c r="I23" s="54">
        <f t="shared" si="2"/>
        <v>0</v>
      </c>
      <c r="J23" s="56"/>
    </row>
    <row r="24" spans="2:17" x14ac:dyDescent="0.25">
      <c r="B24" s="31">
        <v>42539</v>
      </c>
      <c r="C24" s="33">
        <v>55</v>
      </c>
      <c r="D24" s="35" t="s">
        <v>5</v>
      </c>
      <c r="E24" s="37">
        <f t="shared" ref="E24" si="9">IF(ISERROR(H24*0.0613),"",H24*0.0613)</f>
        <v>20.351600000000001</v>
      </c>
      <c r="F24" s="27">
        <v>130</v>
      </c>
      <c r="G24" s="19">
        <f>IF(ISERROR(F24/(F24+F25)*100),"",F24/(F24+F25)*100)</f>
        <v>39.156626506024097</v>
      </c>
      <c r="H24" s="39">
        <f t="shared" ref="H24" si="10">IF((F24+F25)=0,"",F24+F25)</f>
        <v>332</v>
      </c>
      <c r="I24" s="41">
        <f>IF(ISERROR(H24/C24),"",H24/C24)</f>
        <v>6.0363636363636362</v>
      </c>
      <c r="J24" s="35" t="s">
        <v>19</v>
      </c>
    </row>
    <row r="25" spans="2:17" ht="15.75" thickBot="1" x14ac:dyDescent="0.3">
      <c r="B25" s="32"/>
      <c r="C25" s="34"/>
      <c r="D25" s="36"/>
      <c r="E25" s="38" t="str">
        <f t="shared" si="0"/>
        <v/>
      </c>
      <c r="F25" s="25">
        <v>202</v>
      </c>
      <c r="G25" s="20">
        <f>IF(ISERROR(F25/(F25+F24)*100),"",F25/(F25+F24)*100)</f>
        <v>60.843373493975903</v>
      </c>
      <c r="H25" s="40"/>
      <c r="I25" s="42">
        <f t="shared" si="2"/>
        <v>0</v>
      </c>
      <c r="J25" s="36"/>
    </row>
    <row r="26" spans="2:17" x14ac:dyDescent="0.25">
      <c r="B26" s="43">
        <v>42561</v>
      </c>
      <c r="C26" s="45">
        <v>10</v>
      </c>
      <c r="D26" s="55" t="s">
        <v>20</v>
      </c>
      <c r="E26" s="49">
        <f t="shared" ref="E26" si="11">IF(ISERROR(H26*0.0613),"",H26*0.0613)</f>
        <v>5.2104999999999997</v>
      </c>
      <c r="F26" s="26">
        <v>58</v>
      </c>
      <c r="G26" s="21">
        <f>IF(ISERROR(F26/(F26+F27)*100),"",F26/(F26+F27)*100)</f>
        <v>68.235294117647058</v>
      </c>
      <c r="H26" s="51">
        <f t="shared" ref="H26" si="12">IF((F26+F27)=0,"",F26+F27)</f>
        <v>85</v>
      </c>
      <c r="I26" s="53">
        <f>IF(ISERROR(H26/C26),"",H26/C26)</f>
        <v>8.5</v>
      </c>
      <c r="J26" s="55" t="s">
        <v>21</v>
      </c>
    </row>
    <row r="27" spans="2:17" ht="15.75" thickBot="1" x14ac:dyDescent="0.3">
      <c r="B27" s="44"/>
      <c r="C27" s="46"/>
      <c r="D27" s="56"/>
      <c r="E27" s="49" t="str">
        <f t="shared" si="0"/>
        <v/>
      </c>
      <c r="F27" s="23">
        <v>27</v>
      </c>
      <c r="G27" s="18">
        <f>IF(ISERROR(F27/(F27+F26)*100),"",F27/(F27+F26)*100)</f>
        <v>31.764705882352938</v>
      </c>
      <c r="H27" s="52"/>
      <c r="I27" s="54">
        <f t="shared" si="2"/>
        <v>0</v>
      </c>
      <c r="J27" s="56"/>
    </row>
    <row r="28" spans="2:17" x14ac:dyDescent="0.25">
      <c r="B28" s="31">
        <v>42575</v>
      </c>
      <c r="C28" s="33">
        <v>51</v>
      </c>
      <c r="D28" s="35" t="s">
        <v>5</v>
      </c>
      <c r="E28" s="37">
        <f t="shared" ref="E28" si="13">IF(ISERROR(H28*0.0613),"",H28*0.0613)</f>
        <v>11.3405</v>
      </c>
      <c r="F28" s="27">
        <v>124</v>
      </c>
      <c r="G28" s="19">
        <f>IF(ISERROR(F28/(F28+F29)*100),"",F28/(F28+F29)*100)</f>
        <v>67.027027027027032</v>
      </c>
      <c r="H28" s="39">
        <f t="shared" ref="H28" si="14">IF((F28+F29)=0,"",F28+F29)</f>
        <v>185</v>
      </c>
      <c r="I28" s="41">
        <f>IF(ISERROR(H28/C28),"",H28/C28)</f>
        <v>3.6274509803921569</v>
      </c>
      <c r="J28" s="35" t="s">
        <v>22</v>
      </c>
    </row>
    <row r="29" spans="2:17" ht="15.75" thickBot="1" x14ac:dyDescent="0.3">
      <c r="B29" s="32"/>
      <c r="C29" s="34"/>
      <c r="D29" s="36"/>
      <c r="E29" s="38" t="str">
        <f t="shared" si="0"/>
        <v/>
      </c>
      <c r="F29" s="25">
        <v>61</v>
      </c>
      <c r="G29" s="20">
        <f>IF(ISERROR(F29/(F29+F28)*100),"",F29/(F29+F28)*100)</f>
        <v>32.972972972972975</v>
      </c>
      <c r="H29" s="40"/>
      <c r="I29" s="42">
        <f t="shared" si="2"/>
        <v>0</v>
      </c>
      <c r="J29" s="36"/>
    </row>
    <row r="30" spans="2:17" x14ac:dyDescent="0.25">
      <c r="B30" s="43">
        <v>42589</v>
      </c>
      <c r="C30" s="45">
        <v>51</v>
      </c>
      <c r="D30" s="55" t="s">
        <v>5</v>
      </c>
      <c r="E30" s="49">
        <f t="shared" ref="E30:E46" si="15">IF(ISERROR(H30*0.0613),"",H30*0.0613)</f>
        <v>27.768899999999999</v>
      </c>
      <c r="F30" s="26">
        <v>253</v>
      </c>
      <c r="G30" s="21">
        <f>IF(ISERROR(F30/(F30+F31)*100),"",F30/(F30+F31)*100)</f>
        <v>55.849889624724057</v>
      </c>
      <c r="H30" s="51">
        <f t="shared" ref="H30" si="16">IF((F30+F31)=0,"",F30+F31)</f>
        <v>453</v>
      </c>
      <c r="I30" s="53">
        <f>IF(ISERROR(H30/C30),"",H30/C30)</f>
        <v>8.882352941176471</v>
      </c>
      <c r="J30" s="55" t="s">
        <v>23</v>
      </c>
    </row>
    <row r="31" spans="2:17" ht="15.75" thickBot="1" x14ac:dyDescent="0.3">
      <c r="B31" s="44"/>
      <c r="C31" s="46"/>
      <c r="D31" s="56"/>
      <c r="E31" s="49" t="str">
        <f t="shared" si="0"/>
        <v/>
      </c>
      <c r="F31" s="23">
        <v>200</v>
      </c>
      <c r="G31" s="18">
        <f>IF(ISERROR(F31/(F31+F30)*100),"",F31/(F31+F30)*100)</f>
        <v>44.150110375275936</v>
      </c>
      <c r="H31" s="52"/>
      <c r="I31" s="54" t="str">
        <f t="shared" si="2"/>
        <v/>
      </c>
      <c r="J31" s="56"/>
    </row>
    <row r="32" spans="2:17" x14ac:dyDescent="0.25">
      <c r="B32" s="31"/>
      <c r="C32" s="33"/>
      <c r="D32" s="35"/>
      <c r="E32" s="37" t="str">
        <f t="shared" si="15"/>
        <v/>
      </c>
      <c r="F32" s="27"/>
      <c r="G32" s="19" t="str">
        <f>IF(ISERROR(F32/(F32+F33)*100),"",F32/(F32+F33)*100)</f>
        <v/>
      </c>
      <c r="H32" s="39" t="str">
        <f t="shared" ref="H32" si="17">IF((F32+F33)=0,"",F32+F33)</f>
        <v/>
      </c>
      <c r="I32" s="41" t="str">
        <f>IF(ISERROR(H32/C32),"",H32/C32)</f>
        <v/>
      </c>
      <c r="J32" s="35"/>
    </row>
    <row r="33" spans="2:10" ht="15.75" thickBot="1" x14ac:dyDescent="0.3">
      <c r="B33" s="32"/>
      <c r="C33" s="34"/>
      <c r="D33" s="36"/>
      <c r="E33" s="38" t="str">
        <f t="shared" si="0"/>
        <v/>
      </c>
      <c r="F33" s="25"/>
      <c r="G33" s="20" t="str">
        <f>IF(ISERROR(F33/(F33+F32)*100),"",F33/(F33+F32)*100)</f>
        <v/>
      </c>
      <c r="H33" s="40"/>
      <c r="I33" s="42" t="str">
        <f t="shared" si="2"/>
        <v/>
      </c>
      <c r="J33" s="36"/>
    </row>
    <row r="34" spans="2:10" x14ac:dyDescent="0.25">
      <c r="B34" s="43"/>
      <c r="C34" s="45"/>
      <c r="D34" s="55"/>
      <c r="E34" s="75" t="str">
        <f t="shared" si="15"/>
        <v/>
      </c>
      <c r="F34" s="26"/>
      <c r="G34" s="21" t="str">
        <f>IF(ISERROR(F34/(F34+F35)*100),"",F34/(F34+F35)*100)</f>
        <v/>
      </c>
      <c r="H34" s="51" t="str">
        <f t="shared" ref="H34" si="18">IF((F34+F35)=0,"",F34+F35)</f>
        <v/>
      </c>
      <c r="I34" s="53" t="str">
        <f>IF(ISERROR(H34/C34),"",H34/C34)</f>
        <v/>
      </c>
      <c r="J34" s="55"/>
    </row>
    <row r="35" spans="2:10" ht="15.75" thickBot="1" x14ac:dyDescent="0.3">
      <c r="B35" s="44"/>
      <c r="C35" s="46"/>
      <c r="D35" s="56"/>
      <c r="E35" s="50" t="str">
        <f t="shared" si="0"/>
        <v/>
      </c>
      <c r="F35" s="23"/>
      <c r="G35" s="18" t="str">
        <f>IF(ISERROR(F35/(F35+F34)*100),"",F35/(F35+F34)*100)</f>
        <v/>
      </c>
      <c r="H35" s="52"/>
      <c r="I35" s="54" t="str">
        <f t="shared" si="2"/>
        <v/>
      </c>
      <c r="J35" s="56"/>
    </row>
    <row r="36" spans="2:10" x14ac:dyDescent="0.25">
      <c r="B36" s="31"/>
      <c r="C36" s="33"/>
      <c r="D36" s="35"/>
      <c r="E36" s="37" t="str">
        <f t="shared" si="15"/>
        <v/>
      </c>
      <c r="F36" s="27"/>
      <c r="G36" s="19" t="str">
        <f>IF(ISERROR(F36/(F36+F37)*100),"",F36/(F36+F37)*100)</f>
        <v/>
      </c>
      <c r="H36" s="39" t="str">
        <f t="shared" ref="H36" si="19">IF((F36+F37)=0,"",F36+F37)</f>
        <v/>
      </c>
      <c r="I36" s="41" t="str">
        <f>IF(ISERROR(H36/C36),"",H36/C36)</f>
        <v/>
      </c>
      <c r="J36" s="35"/>
    </row>
    <row r="37" spans="2:10" ht="15.75" thickBot="1" x14ac:dyDescent="0.3">
      <c r="B37" s="32"/>
      <c r="C37" s="34"/>
      <c r="D37" s="36"/>
      <c r="E37" s="38" t="str">
        <f t="shared" si="0"/>
        <v/>
      </c>
      <c r="F37" s="25"/>
      <c r="G37" s="20" t="str">
        <f>IF(ISERROR(F37/(F37+F36)*100),"",F37/(F37+F36)*100)</f>
        <v/>
      </c>
      <c r="H37" s="40"/>
      <c r="I37" s="42" t="str">
        <f t="shared" si="2"/>
        <v/>
      </c>
      <c r="J37" s="36"/>
    </row>
    <row r="38" spans="2:10" x14ac:dyDescent="0.25">
      <c r="B38" s="43"/>
      <c r="C38" s="45"/>
      <c r="D38" s="55"/>
      <c r="E38" s="49" t="str">
        <f t="shared" si="15"/>
        <v/>
      </c>
      <c r="F38" s="26"/>
      <c r="G38" s="21" t="str">
        <f>IF(ISERROR(F38/(F38+F39)*100),"",F38/(F38+F39)*100)</f>
        <v/>
      </c>
      <c r="H38" s="51" t="str">
        <f t="shared" ref="H38" si="20">IF((F38+F39)=0,"",F38+F39)</f>
        <v/>
      </c>
      <c r="I38" s="53" t="str">
        <f>IF(ISERROR(H38/C38),"",H38/C38)</f>
        <v/>
      </c>
      <c r="J38" s="55"/>
    </row>
    <row r="39" spans="2:10" ht="15.75" thickBot="1" x14ac:dyDescent="0.3">
      <c r="B39" s="44"/>
      <c r="C39" s="46"/>
      <c r="D39" s="56"/>
      <c r="E39" s="50" t="str">
        <f t="shared" si="0"/>
        <v/>
      </c>
      <c r="F39" s="23"/>
      <c r="G39" s="18" t="str">
        <f>IF(ISERROR(F39/(F39+F38)*100),"",F39/(F39+F38)*100)</f>
        <v/>
      </c>
      <c r="H39" s="52"/>
      <c r="I39" s="54" t="str">
        <f t="shared" si="2"/>
        <v/>
      </c>
      <c r="J39" s="56"/>
    </row>
    <row r="40" spans="2:10" x14ac:dyDescent="0.25">
      <c r="B40" s="31"/>
      <c r="C40" s="33"/>
      <c r="D40" s="70"/>
      <c r="E40" s="73" t="str">
        <f t="shared" si="15"/>
        <v/>
      </c>
      <c r="F40" s="27"/>
      <c r="G40" s="19" t="str">
        <f>IF(ISERROR(F40/(F40+F41)*100),"",F40/(F40+F41)*100)</f>
        <v/>
      </c>
      <c r="H40" s="39" t="str">
        <f t="shared" ref="H40" si="21">IF((F40+F41)=0,"",F40+F41)</f>
        <v/>
      </c>
      <c r="I40" s="41" t="str">
        <f>IF(ISERROR(H40/C40),"",H40/C40)</f>
        <v/>
      </c>
      <c r="J40" s="35"/>
    </row>
    <row r="41" spans="2:10" ht="15.75" thickBot="1" x14ac:dyDescent="0.3">
      <c r="B41" s="32"/>
      <c r="C41" s="34"/>
      <c r="D41" s="71"/>
      <c r="E41" s="74" t="str">
        <f t="shared" si="0"/>
        <v/>
      </c>
      <c r="F41" s="25"/>
      <c r="G41" s="20" t="str">
        <f>IF(ISERROR(F41/(F41+F40)*100),"",F41/(F41+F40)*100)</f>
        <v/>
      </c>
      <c r="H41" s="40"/>
      <c r="I41" s="42" t="str">
        <f t="shared" si="2"/>
        <v/>
      </c>
      <c r="J41" s="36"/>
    </row>
    <row r="42" spans="2:10" x14ac:dyDescent="0.25">
      <c r="B42" s="43"/>
      <c r="C42" s="45"/>
      <c r="D42" s="55"/>
      <c r="E42" s="49" t="str">
        <f t="shared" si="15"/>
        <v/>
      </c>
      <c r="F42" s="26"/>
      <c r="G42" s="21" t="str">
        <f>IF(ISERROR(F42/(F42+F43)*100),"",F42/(F42+F43)*100)</f>
        <v/>
      </c>
      <c r="H42" s="51" t="str">
        <f t="shared" ref="H42" si="22">IF((F42+F43)=0,"",F42+F43)</f>
        <v/>
      </c>
      <c r="I42" s="53" t="str">
        <f>IF(ISERROR(H42/C42),"",H42/C42)</f>
        <v/>
      </c>
      <c r="J42" s="55"/>
    </row>
    <row r="43" spans="2:10" ht="15.75" thickBot="1" x14ac:dyDescent="0.3">
      <c r="B43" s="44"/>
      <c r="C43" s="46"/>
      <c r="D43" s="56"/>
      <c r="E43" s="49" t="str">
        <f t="shared" si="0"/>
        <v/>
      </c>
      <c r="F43" s="23"/>
      <c r="G43" s="18" t="str">
        <f>IF(ISERROR(F43/(F43+F42)*100),"",F43/(F43+F42)*100)</f>
        <v/>
      </c>
      <c r="H43" s="52"/>
      <c r="I43" s="54" t="str">
        <f t="shared" si="2"/>
        <v/>
      </c>
      <c r="J43" s="56"/>
    </row>
    <row r="44" spans="2:10" x14ac:dyDescent="0.25">
      <c r="B44" s="31"/>
      <c r="C44" s="33"/>
      <c r="D44" s="35"/>
      <c r="E44" s="37" t="str">
        <f t="shared" si="15"/>
        <v/>
      </c>
      <c r="F44" s="27"/>
      <c r="G44" s="19" t="str">
        <f>IF(ISERROR(F44/(F44+F45)*100),"",F44/(F44+F45)*100)</f>
        <v/>
      </c>
      <c r="H44" s="39" t="str">
        <f t="shared" ref="H44" si="23">IF((F44+F45)=0,"",F44+F45)</f>
        <v/>
      </c>
      <c r="I44" s="41" t="str">
        <f>IF(ISERROR(H44/C44),"",H44/C44)</f>
        <v/>
      </c>
      <c r="J44" s="35"/>
    </row>
    <row r="45" spans="2:10" ht="15.75" thickBot="1" x14ac:dyDescent="0.3">
      <c r="B45" s="32"/>
      <c r="C45" s="34"/>
      <c r="D45" s="36"/>
      <c r="E45" s="38" t="str">
        <f t="shared" si="0"/>
        <v/>
      </c>
      <c r="F45" s="25"/>
      <c r="G45" s="20" t="str">
        <f>IF(ISERROR(F45/(F45+F44)*100),"",F45/(F45+F44)*100)</f>
        <v/>
      </c>
      <c r="H45" s="40"/>
      <c r="I45" s="42" t="str">
        <f t="shared" si="2"/>
        <v/>
      </c>
      <c r="J45" s="36"/>
    </row>
    <row r="46" spans="2:10" x14ac:dyDescent="0.25">
      <c r="B46" s="43"/>
      <c r="C46" s="45"/>
      <c r="D46" s="47"/>
      <c r="E46" s="49" t="str">
        <f t="shared" si="15"/>
        <v/>
      </c>
      <c r="F46" s="26"/>
      <c r="G46" s="21" t="str">
        <f>IF(ISERROR(F46/(F46+F47)*100),"",F46/(F46+F47)*100)</f>
        <v/>
      </c>
      <c r="H46" s="57" t="str">
        <f t="shared" ref="H46" si="24">IF((F46+F47)=0,"",F46+F47)</f>
        <v/>
      </c>
      <c r="I46" s="58" t="str">
        <f>IF(ISERROR(H46/C46),"",H46/C46)</f>
        <v/>
      </c>
      <c r="J46" s="55"/>
    </row>
    <row r="47" spans="2:10" ht="15.75" thickBot="1" x14ac:dyDescent="0.3">
      <c r="B47" s="44"/>
      <c r="C47" s="46"/>
      <c r="D47" s="48"/>
      <c r="E47" s="50" t="str">
        <f>IF(ISERROR(D47/(D47+D64)*100),"",D47/(D47+D64)*100)</f>
        <v/>
      </c>
      <c r="F47" s="23"/>
      <c r="G47" s="18" t="str">
        <f>IF(ISERROR(F47/(F47+F46)*100),"",F47/(F47+F46)*100)</f>
        <v/>
      </c>
      <c r="H47" s="52"/>
      <c r="I47" s="54" t="str">
        <f>IF(ISERROR(H47/(H47+H64)*100),"",H47/(H47+H64)*100)</f>
        <v/>
      </c>
      <c r="J47" s="56"/>
    </row>
    <row r="48" spans="2:10" x14ac:dyDescent="0.25">
      <c r="B48" s="31"/>
      <c r="C48" s="33"/>
      <c r="D48" s="35"/>
      <c r="E48" s="37" t="str">
        <f t="shared" ref="E48" si="25">IF(ISERROR(H48*0.0613),"",H48*0.0613)</f>
        <v/>
      </c>
      <c r="F48" s="27"/>
      <c r="G48" s="19" t="str">
        <f>IF(ISERROR(F48/(F48+F49)*100),"",F48/(F48+F49)*100)</f>
        <v/>
      </c>
      <c r="H48" s="39" t="str">
        <f t="shared" ref="H48" si="26">IF((F48+F49)=0,"",F48+F49)</f>
        <v/>
      </c>
      <c r="I48" s="41" t="str">
        <f>IF(ISERROR(H48/C48),"",H48/C48)</f>
        <v/>
      </c>
      <c r="J48" s="35"/>
    </row>
    <row r="49" spans="2:12" ht="15.75" thickBot="1" x14ac:dyDescent="0.3">
      <c r="B49" s="32"/>
      <c r="C49" s="34"/>
      <c r="D49" s="36"/>
      <c r="E49" s="38" t="str">
        <f>IF(ISERROR(D49/(D49+D50)*100),"",D49/(D49+D50)*100)</f>
        <v/>
      </c>
      <c r="F49" s="25"/>
      <c r="G49" s="20" t="str">
        <f>IF(ISERROR(F49/(F49+F48)*100),"",F49/(F49+F48)*100)</f>
        <v/>
      </c>
      <c r="H49" s="40"/>
      <c r="I49" s="42" t="str">
        <f>IF(ISERROR(H49/(H49+H50)*100),"",H49/(H49+H50)*100)</f>
        <v/>
      </c>
      <c r="J49" s="36"/>
    </row>
    <row r="50" spans="2:12" x14ac:dyDescent="0.25">
      <c r="B50" s="43"/>
      <c r="C50" s="45"/>
      <c r="D50" s="47"/>
      <c r="E50" s="49" t="str">
        <f t="shared" ref="E50" si="27">IF(ISERROR(H50*0.0613),"",H50*0.0613)</f>
        <v/>
      </c>
      <c r="F50" s="26"/>
      <c r="G50" s="30" t="str">
        <f>IF(ISERROR(F50/(F50+F51)*100),"",F50/(F50+F51)*100)</f>
        <v/>
      </c>
      <c r="H50" s="57" t="str">
        <f t="shared" ref="H50" si="28">IF((F50+F51)=0,"",F50+F51)</f>
        <v/>
      </c>
      <c r="I50" s="58" t="str">
        <f>IF(ISERROR(H50/C50),"",H50/C50)</f>
        <v/>
      </c>
      <c r="J50" s="55"/>
    </row>
    <row r="51" spans="2:12" ht="15.75" thickBot="1" x14ac:dyDescent="0.3">
      <c r="B51" s="44"/>
      <c r="C51" s="46"/>
      <c r="D51" s="48"/>
      <c r="E51" s="50" t="str">
        <f>IF(ISERROR(D51/(D51+D68)*100),"",D51/(D51+D68)*100)</f>
        <v/>
      </c>
      <c r="F51" s="23"/>
      <c r="G51" s="18" t="str">
        <f>IF(ISERROR(F51/(F51+F50)*100),"",F51/(F51+F50)*100)</f>
        <v/>
      </c>
      <c r="H51" s="52"/>
      <c r="I51" s="54" t="str">
        <f>IF(ISERROR(H51/(H51+H68)*100),"",H51/(H51+H68)*100)</f>
        <v/>
      </c>
      <c r="J51" s="56"/>
      <c r="L51" s="28"/>
    </row>
    <row r="52" spans="2:12" x14ac:dyDescent="0.25">
      <c r="B52" s="31"/>
      <c r="C52" s="33"/>
      <c r="D52" s="35"/>
      <c r="E52" s="37" t="str">
        <f t="shared" ref="E52" si="29">IF(ISERROR(H52*0.0613),"",H52*0.0613)</f>
        <v/>
      </c>
      <c r="F52" s="27"/>
      <c r="G52" s="19" t="str">
        <f>IF(ISERROR(F52/(F52+F53)*100),"",F52/(F52+F53)*100)</f>
        <v/>
      </c>
      <c r="H52" s="39" t="str">
        <f t="shared" ref="H52" si="30">IF((F52+F53)=0,"",F52+F53)</f>
        <v/>
      </c>
      <c r="I52" s="41" t="str">
        <f>IF(ISERROR(H52/C52),"",H52/C52)</f>
        <v/>
      </c>
      <c r="J52" s="55"/>
    </row>
    <row r="53" spans="2:12" ht="15.75" thickBot="1" x14ac:dyDescent="0.3">
      <c r="B53" s="32"/>
      <c r="C53" s="34"/>
      <c r="D53" s="36"/>
      <c r="E53" s="38" t="str">
        <f t="shared" ref="E53" si="31">IF(ISERROR(D53/(D53+D54)*100),"",D53/(D53+D54)*100)</f>
        <v/>
      </c>
      <c r="F53" s="25"/>
      <c r="G53" s="20" t="str">
        <f>IF(ISERROR(F53/(F53+F52)*100),"",F53/(F53+F52)*100)</f>
        <v/>
      </c>
      <c r="H53" s="40"/>
      <c r="I53" s="42" t="str">
        <f t="shared" ref="I53" si="32">IF(ISERROR(H53/(H53+H54)*100),"",H53/(H53+H54)*100)</f>
        <v/>
      </c>
      <c r="J53" s="56"/>
    </row>
    <row r="54" spans="2:12" x14ac:dyDescent="0.25">
      <c r="B54" s="43"/>
      <c r="C54" s="45"/>
      <c r="D54" s="47"/>
      <c r="E54" s="49" t="str">
        <f t="shared" ref="E54" si="33">IF(ISERROR(H54*0.0613),"",H54*0.0613)</f>
        <v/>
      </c>
      <c r="F54" s="26"/>
      <c r="G54" s="21" t="str">
        <f>IF(ISERROR(F54/(F54+F55)*100),"",F54/(F54+F55)*100)</f>
        <v/>
      </c>
      <c r="H54" s="57" t="str">
        <f t="shared" ref="H54" si="34">IF((F54+F55)=0,"",F54+F55)</f>
        <v/>
      </c>
      <c r="I54" s="58" t="str">
        <f>IF(ISERROR(H54/C54),"",H54/C54)</f>
        <v/>
      </c>
      <c r="J54" s="55"/>
    </row>
    <row r="55" spans="2:12" ht="15.75" thickBot="1" x14ac:dyDescent="0.3">
      <c r="B55" s="44"/>
      <c r="C55" s="46"/>
      <c r="D55" s="48"/>
      <c r="E55" s="50" t="str">
        <f>IF(ISERROR(D55/(D55+D72)*100),"",D55/(D55+D72)*100)</f>
        <v/>
      </c>
      <c r="F55" s="23"/>
      <c r="G55" s="18" t="str">
        <f>IF(ISERROR(F55/(F55+F54)*100),"",F55/(F55+F54)*100)</f>
        <v/>
      </c>
      <c r="H55" s="52"/>
      <c r="I55" s="54" t="str">
        <f>IF(ISERROR(H55/(H55+H72)*100),"",H55/(H55+H72)*100)</f>
        <v/>
      </c>
      <c r="J55" s="56"/>
    </row>
    <row r="56" spans="2:12" x14ac:dyDescent="0.25">
      <c r="B56" s="31"/>
      <c r="C56" s="33"/>
      <c r="D56" s="35"/>
      <c r="E56" s="37" t="str">
        <f t="shared" ref="E56" si="35">IF(ISERROR(H56*0.0613),"",H56*0.0613)</f>
        <v/>
      </c>
      <c r="F56" s="27"/>
      <c r="G56" s="19" t="str">
        <f>IF(ISERROR(F56/(F56+F57)*100),"",F56/(F56+F57)*100)</f>
        <v/>
      </c>
      <c r="H56" s="39" t="str">
        <f t="shared" ref="H56" si="36">IF((F56+F57)=0,"",F56+F57)</f>
        <v/>
      </c>
      <c r="I56" s="41" t="str">
        <f>IF(ISERROR(H56/C56),"",H56/C56)</f>
        <v/>
      </c>
      <c r="J56" s="35"/>
    </row>
    <row r="57" spans="2:12" ht="15.75" thickBot="1" x14ac:dyDescent="0.3">
      <c r="B57" s="32"/>
      <c r="C57" s="34"/>
      <c r="D57" s="36"/>
      <c r="E57" s="38" t="str">
        <f t="shared" ref="E57" si="37">IF(ISERROR(D57/(D57+D58)*100),"",D57/(D57+D58)*100)</f>
        <v/>
      </c>
      <c r="F57" s="25"/>
      <c r="G57" s="20" t="str">
        <f>IF(ISERROR(F57/(F57+F56)*100),"",F57/(F57+F56)*100)</f>
        <v/>
      </c>
      <c r="H57" s="40"/>
      <c r="I57" s="42" t="str">
        <f t="shared" ref="I57" si="38">IF(ISERROR(H57/(H57+H58)*100),"",H57/(H57+H58)*100)</f>
        <v/>
      </c>
      <c r="J57" s="36"/>
    </row>
    <row r="58" spans="2:12" x14ac:dyDescent="0.25">
      <c r="B58" s="43"/>
      <c r="C58" s="45"/>
      <c r="D58" s="47"/>
      <c r="E58" s="49" t="str">
        <f t="shared" ref="E58" si="39">IF(ISERROR(H58*0.0613),"",H58*0.0613)</f>
        <v/>
      </c>
      <c r="F58" s="26"/>
      <c r="G58" s="21" t="str">
        <f>IF(ISERROR(F58/(F58+F59)*100),"",F58/(F58+F59)*100)</f>
        <v/>
      </c>
      <c r="H58" s="57" t="str">
        <f t="shared" ref="H58" si="40">IF((F58+F59)=0,"",F58+F59)</f>
        <v/>
      </c>
      <c r="I58" s="58" t="str">
        <f>IF(ISERROR(H58/C58),"",H58/C58)</f>
        <v/>
      </c>
      <c r="J58" s="55"/>
    </row>
    <row r="59" spans="2:12" ht="15.75" thickBot="1" x14ac:dyDescent="0.3">
      <c r="B59" s="44"/>
      <c r="C59" s="46"/>
      <c r="D59" s="48"/>
      <c r="E59" s="50" t="str">
        <f>IF(ISERROR(D59/(D59+D76)*100),"",D59/(D59+D76)*100)</f>
        <v/>
      </c>
      <c r="F59" s="23"/>
      <c r="G59" s="18" t="str">
        <f>IF(ISERROR(F59/(F59+F58)*100),"",F59/(F59+F58)*100)</f>
        <v/>
      </c>
      <c r="H59" s="52"/>
      <c r="I59" s="54" t="str">
        <f>IF(ISERROR(H59/(H59+H76)*100),"",H59/(H59+H76)*100)</f>
        <v/>
      </c>
      <c r="J59" s="56"/>
    </row>
    <row r="60" spans="2:12" x14ac:dyDescent="0.25">
      <c r="B60" s="31"/>
      <c r="C60" s="33"/>
      <c r="D60" s="35"/>
      <c r="E60" s="37" t="str">
        <f t="shared" ref="E60" si="41">IF(ISERROR(H60*0.0613),"",H60*0.0613)</f>
        <v/>
      </c>
      <c r="F60" s="27"/>
      <c r="G60" s="19" t="str">
        <f>IF(ISERROR(F60/(F60+F61)*100),"",F60/(F60+F61)*100)</f>
        <v/>
      </c>
      <c r="H60" s="39" t="str">
        <f t="shared" ref="H60:H62" si="42">IF((F60+F61)=0,"",F60+F61)</f>
        <v/>
      </c>
      <c r="I60" s="41" t="str">
        <f>IF(ISERROR(H60/C60),"",H60/C60)</f>
        <v/>
      </c>
      <c r="J60" s="35"/>
    </row>
    <row r="61" spans="2:12" ht="15.75" thickBot="1" x14ac:dyDescent="0.3">
      <c r="B61" s="32"/>
      <c r="C61" s="34"/>
      <c r="D61" s="36"/>
      <c r="E61" s="38" t="str">
        <f>IF(ISERROR(D61/(D61+D62)*100),"",D61/(D61+D62)*100)</f>
        <v/>
      </c>
      <c r="F61" s="25"/>
      <c r="G61" s="20" t="str">
        <f>IF(ISERROR(F61/(F61+F60)*100),"",F61/(F61+F60)*100)</f>
        <v/>
      </c>
      <c r="H61" s="40"/>
      <c r="I61" s="42" t="str">
        <f>IF(ISERROR(H61/(H61+H62)*100),"",H61/(H61+H62)*100)</f>
        <v/>
      </c>
      <c r="J61" s="36"/>
    </row>
    <row r="62" spans="2:12" x14ac:dyDescent="0.25">
      <c r="B62" s="43"/>
      <c r="C62" s="45"/>
      <c r="D62" s="47"/>
      <c r="E62" s="49" t="str">
        <f t="shared" ref="E62" si="43">IF(ISERROR(H62*0.0613),"",H62*0.0613)</f>
        <v/>
      </c>
      <c r="F62" s="26"/>
      <c r="G62" s="30" t="str">
        <f>IF(ISERROR(F62/(F62+F63)*100),"",F62/(F62+F63)*100)</f>
        <v/>
      </c>
      <c r="H62" s="51" t="str">
        <f t="shared" si="42"/>
        <v/>
      </c>
      <c r="I62" s="53" t="str">
        <f>IF(ISERROR(H62/C62),"",H62/C62)</f>
        <v/>
      </c>
      <c r="J62" s="55"/>
    </row>
    <row r="63" spans="2:12" ht="15.75" thickBot="1" x14ac:dyDescent="0.3">
      <c r="B63" s="44"/>
      <c r="C63" s="46"/>
      <c r="D63" s="48"/>
      <c r="E63" s="50" t="str">
        <f>IF(ISERROR(D63/(D63+D80)*100),"",D63/(D63+D80)*100)</f>
        <v/>
      </c>
      <c r="F63" s="23"/>
      <c r="G63" s="18" t="str">
        <f>IF(ISERROR(F63/(F63+F62)*100),"",F63/(F63+F62)*100)</f>
        <v/>
      </c>
      <c r="H63" s="52"/>
      <c r="I63" s="54" t="str">
        <f>IF(ISERROR(H63/(H63+H82)*100),"",H63/(H63+H82)*100)</f>
        <v/>
      </c>
      <c r="J63" s="56"/>
    </row>
    <row r="65" spans="9:9" x14ac:dyDescent="0.25">
      <c r="I65" s="29"/>
    </row>
  </sheetData>
  <sheetProtection selectLockedCells="1"/>
  <mergeCells count="193">
    <mergeCell ref="I4:I5"/>
    <mergeCell ref="I6:I7"/>
    <mergeCell ref="B9:D9"/>
    <mergeCell ref="B14:B15"/>
    <mergeCell ref="C14:C15"/>
    <mergeCell ref="B11:B12"/>
    <mergeCell ref="C11:C12"/>
    <mergeCell ref="E11:E12"/>
    <mergeCell ref="B13:J13"/>
    <mergeCell ref="I11:I12"/>
    <mergeCell ref="I14:I15"/>
    <mergeCell ref="J11:J12"/>
    <mergeCell ref="D11:D12"/>
    <mergeCell ref="D14:D15"/>
    <mergeCell ref="F11:F12"/>
    <mergeCell ref="J4:J7"/>
    <mergeCell ref="B16:B17"/>
    <mergeCell ref="C16:C17"/>
    <mergeCell ref="D28:D29"/>
    <mergeCell ref="J28:J29"/>
    <mergeCell ref="I20:I21"/>
    <mergeCell ref="I22:I23"/>
    <mergeCell ref="I24:I25"/>
    <mergeCell ref="I26:I27"/>
    <mergeCell ref="I28:I29"/>
    <mergeCell ref="D16:D17"/>
    <mergeCell ref="D18:D19"/>
    <mergeCell ref="D22:D23"/>
    <mergeCell ref="D24:D25"/>
    <mergeCell ref="D26:D27"/>
    <mergeCell ref="E22:E23"/>
    <mergeCell ref="E24:E25"/>
    <mergeCell ref="E26:E27"/>
    <mergeCell ref="D20:D21"/>
    <mergeCell ref="D30:D31"/>
    <mergeCell ref="D34:D35"/>
    <mergeCell ref="D38:D39"/>
    <mergeCell ref="D42:D43"/>
    <mergeCell ref="D36:D37"/>
    <mergeCell ref="D32:D33"/>
    <mergeCell ref="B30:B31"/>
    <mergeCell ref="C30:C31"/>
    <mergeCell ref="B32:B33"/>
    <mergeCell ref="C32:C33"/>
    <mergeCell ref="C42:C43"/>
    <mergeCell ref="B44:B45"/>
    <mergeCell ref="C44:C45"/>
    <mergeCell ref="B34:B35"/>
    <mergeCell ref="C34:C35"/>
    <mergeCell ref="B36:B37"/>
    <mergeCell ref="C36:C3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D46:D47"/>
    <mergeCell ref="D40:D41"/>
    <mergeCell ref="D44:D45"/>
    <mergeCell ref="B38:B39"/>
    <mergeCell ref="C38:C39"/>
    <mergeCell ref="E14:E15"/>
    <mergeCell ref="E16:E17"/>
    <mergeCell ref="E18:E19"/>
    <mergeCell ref="E20:E21"/>
    <mergeCell ref="E38:E39"/>
    <mergeCell ref="E40:E41"/>
    <mergeCell ref="E42:E43"/>
    <mergeCell ref="E44:E45"/>
    <mergeCell ref="E46:E47"/>
    <mergeCell ref="E28:E29"/>
    <mergeCell ref="E30:E31"/>
    <mergeCell ref="E32:E33"/>
    <mergeCell ref="E34:E35"/>
    <mergeCell ref="E36:E37"/>
    <mergeCell ref="B46:B47"/>
    <mergeCell ref="C46:C47"/>
    <mergeCell ref="B40:B41"/>
    <mergeCell ref="C40:C41"/>
    <mergeCell ref="B42:B43"/>
    <mergeCell ref="J30:J31"/>
    <mergeCell ref="J32:J33"/>
    <mergeCell ref="J14:J15"/>
    <mergeCell ref="J16:J17"/>
    <mergeCell ref="J18:J19"/>
    <mergeCell ref="J20:J21"/>
    <mergeCell ref="J46:J47"/>
    <mergeCell ref="J34:J35"/>
    <mergeCell ref="J36:J37"/>
    <mergeCell ref="J38:J39"/>
    <mergeCell ref="J40:J41"/>
    <mergeCell ref="J42:J43"/>
    <mergeCell ref="J44:J45"/>
    <mergeCell ref="J22:J23"/>
    <mergeCell ref="J24:J25"/>
    <mergeCell ref="J26:J27"/>
    <mergeCell ref="I36:I37"/>
    <mergeCell ref="I38:I39"/>
    <mergeCell ref="I40:I41"/>
    <mergeCell ref="I42:I43"/>
    <mergeCell ref="I44:I45"/>
    <mergeCell ref="I30:I31"/>
    <mergeCell ref="I32:I33"/>
    <mergeCell ref="I34:I35"/>
    <mergeCell ref="H42:H43"/>
    <mergeCell ref="H44:H45"/>
    <mergeCell ref="H46:H47"/>
    <mergeCell ref="G11:G12"/>
    <mergeCell ref="E4:E7"/>
    <mergeCell ref="F4:F7"/>
    <mergeCell ref="G4:G7"/>
    <mergeCell ref="H4:H7"/>
    <mergeCell ref="I46:I47"/>
    <mergeCell ref="H11:H12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I16:I17"/>
    <mergeCell ref="I18:I19"/>
    <mergeCell ref="H40:H41"/>
    <mergeCell ref="B48:B49"/>
    <mergeCell ref="C48:C49"/>
    <mergeCell ref="D48:D49"/>
    <mergeCell ref="E48:E49"/>
    <mergeCell ref="H48:H49"/>
    <mergeCell ref="I48:I49"/>
    <mergeCell ref="J48:J49"/>
    <mergeCell ref="B50:B51"/>
    <mergeCell ref="C50:C51"/>
    <mergeCell ref="D50:D51"/>
    <mergeCell ref="E50:E51"/>
    <mergeCell ref="H50:H51"/>
    <mergeCell ref="I50:I51"/>
    <mergeCell ref="J50:J51"/>
    <mergeCell ref="B52:B53"/>
    <mergeCell ref="C52:C53"/>
    <mergeCell ref="D52:D53"/>
    <mergeCell ref="E52:E53"/>
    <mergeCell ref="H52:H53"/>
    <mergeCell ref="I52:I53"/>
    <mergeCell ref="J52:J53"/>
    <mergeCell ref="B54:B55"/>
    <mergeCell ref="C54:C55"/>
    <mergeCell ref="D54:D55"/>
    <mergeCell ref="E54:E55"/>
    <mergeCell ref="H54:H55"/>
    <mergeCell ref="I54:I55"/>
    <mergeCell ref="J54:J55"/>
    <mergeCell ref="B56:B57"/>
    <mergeCell ref="C56:C57"/>
    <mergeCell ref="D56:D57"/>
    <mergeCell ref="E56:E57"/>
    <mergeCell ref="H56:H57"/>
    <mergeCell ref="I56:I57"/>
    <mergeCell ref="J56:J57"/>
    <mergeCell ref="B58:B59"/>
    <mergeCell ref="C58:C59"/>
    <mergeCell ref="D58:D59"/>
    <mergeCell ref="E58:E59"/>
    <mergeCell ref="H58:H59"/>
    <mergeCell ref="I58:I59"/>
    <mergeCell ref="J58:J59"/>
    <mergeCell ref="B60:B61"/>
    <mergeCell ref="C60:C61"/>
    <mergeCell ref="D60:D61"/>
    <mergeCell ref="E60:E61"/>
    <mergeCell ref="H60:H61"/>
    <mergeCell ref="I60:I61"/>
    <mergeCell ref="J60:J61"/>
    <mergeCell ref="B62:B63"/>
    <mergeCell ref="C62:C63"/>
    <mergeCell ref="D62:D63"/>
    <mergeCell ref="E62:E63"/>
    <mergeCell ref="H62:H63"/>
    <mergeCell ref="I62:I63"/>
    <mergeCell ref="J62:J63"/>
  </mergeCells>
  <pageMargins left="0" right="0" top="0.74803149606299213" bottom="0.74803149606299213" header="0.31496062992125984" footer="0.31496062992125984"/>
  <pageSetup paperSize="9" scale="6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"/>
  <sheetViews>
    <sheetView topLeftCell="A3" workbookViewId="0">
      <selection activeCell="L17" sqref="L17"/>
    </sheetView>
  </sheetViews>
  <sheetFormatPr baseColWidth="10" defaultRowHeight="15" x14ac:dyDescent="0.25"/>
  <sheetData/>
  <pageMargins left="0.7" right="0.7" top="0.75" bottom="0.75" header="0.3" footer="0.3"/>
  <pageSetup paperSize="9" scale="92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</vt:lpstr>
      <vt:lpstr>Kart 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Recording</dc:creator>
  <cp:lastModifiedBy>Ola Kringlen</cp:lastModifiedBy>
  <cp:lastPrinted>2016-06-02T17:15:26Z</cp:lastPrinted>
  <dcterms:created xsi:type="dcterms:W3CDTF">2014-06-15T17:45:02Z</dcterms:created>
  <dcterms:modified xsi:type="dcterms:W3CDTF">2016-08-07T11:10:32Z</dcterms:modified>
</cp:coreProperties>
</file>